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05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Z_2A40CDBF_44A6_43CD_A506_F512BA6675FF_.wvu.PrintArea" localSheetId="0" hidden="1">'Лист1'!$A$1:$F$68</definedName>
    <definedName name="Z_2A40CDBF_44A6_43CD_A506_F512BA6675FF_.wvu.Rows" localSheetId="0" hidden="1">'Лист1'!#REF!,'Лист1'!#REF!,'Лист1'!#REF!,'Лист1'!#REF!,'Лист1'!#REF!,'Лист1'!#REF!,'Лист1'!#REF!,'Лист1'!#REF!,'Лист1'!#REF!,'Лист1'!#REF!,'Лист1'!#REF!</definedName>
    <definedName name="_xlnm.Print_Area" localSheetId="0">'Лист1'!$A$1:$H$68</definedName>
  </definedNames>
  <calcPr fullCalcOnLoad="1"/>
</workbook>
</file>

<file path=xl/sharedStrings.xml><?xml version="1.0" encoding="utf-8"?>
<sst xmlns="http://schemas.openxmlformats.org/spreadsheetml/2006/main" count="240" uniqueCount="145">
  <si>
    <t>муниципального образования</t>
  </si>
  <si>
    <t>Наименование показателя</t>
  </si>
  <si>
    <t>Рз</t>
  </si>
  <si>
    <t>Пр</t>
  </si>
  <si>
    <t>ЦС</t>
  </si>
  <si>
    <t>ВР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</si>
  <si>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</si>
  <si>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</si>
  <si>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</si>
  <si>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</si>
  <si>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002 04 00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</si>
  <si>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</si>
  <si>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</si>
  <si>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</si>
  <si>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Прочая закупка товаров, работ и услуг для муниципальных нужд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</si>
  <si>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</si>
  <si>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</si>
  <si>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</si>
  <si>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</si>
  <si>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</si>
  <si>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</si>
  <si>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</si>
  <si>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02</t>
  </si>
  <si>
    <t>Дорожное хозяйство (дорожные фонды)</t>
  </si>
  <si>
    <t>09</t>
  </si>
  <si>
    <t>Национальная экономика</t>
  </si>
  <si>
    <t>05</t>
  </si>
  <si>
    <t>Итого по бюджету</t>
  </si>
  <si>
    <t>111</t>
  </si>
  <si>
    <t>07</t>
  </si>
  <si>
    <t>020 00 02</t>
  </si>
  <si>
    <t>020 00 00</t>
  </si>
  <si>
    <t>Проведение выборов и референдумов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</si>
  <si>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</si>
  <si>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</si>
  <si>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880</t>
  </si>
  <si>
    <t>Специальные расходы</t>
  </si>
  <si>
    <t>Национальная безопасность и правоохранительная деятельность</t>
  </si>
  <si>
    <t>12</t>
  </si>
  <si>
    <t>Другие вопросы в области национальной экономики</t>
  </si>
  <si>
    <t>10</t>
  </si>
  <si>
    <t>11</t>
  </si>
  <si>
    <t>Культура, кинематография</t>
  </si>
  <si>
    <t>08</t>
  </si>
  <si>
    <t>Культура</t>
  </si>
  <si>
    <t>0100</t>
  </si>
  <si>
    <t>0103</t>
  </si>
  <si>
    <t>0104</t>
  </si>
  <si>
    <t>0107</t>
  </si>
  <si>
    <t>0113</t>
  </si>
  <si>
    <t>0200</t>
  </si>
  <si>
    <t>0203</t>
  </si>
  <si>
    <t>0302</t>
  </si>
  <si>
    <t>0309</t>
  </si>
  <si>
    <t>0300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</si>
  <si>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</si>
  <si>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</si>
  <si>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</si>
  <si>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</si>
  <si>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</si>
  <si>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</si>
  <si>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</si>
  <si>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</si>
  <si>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</si>
  <si>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</si>
  <si>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</si>
  <si>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</si>
  <si>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</si>
  <si>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</si>
  <si>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</si>
  <si>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</si>
  <si>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</si>
  <si>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1105</t>
  </si>
  <si>
    <t>1400</t>
  </si>
  <si>
    <t>1401</t>
  </si>
  <si>
    <t>1403</t>
  </si>
  <si>
    <t>ВСЕГО</t>
  </si>
  <si>
    <t>0106</t>
  </si>
  <si>
    <t>0304</t>
  </si>
  <si>
    <t>070 00 00</t>
  </si>
  <si>
    <t>070 05 00</t>
  </si>
  <si>
    <t>070 05 01</t>
  </si>
  <si>
    <t>870</t>
  </si>
  <si>
    <t>Резервные фонды</t>
  </si>
  <si>
    <t>Резервный фонд муниципального образования "Кузоватовский район"</t>
  </si>
  <si>
    <t>Резервные фонды муниципальных образований</t>
  </si>
  <si>
    <t>Резервные средства</t>
  </si>
  <si>
    <t>Жилищно-коммунальное хозяйство</t>
  </si>
  <si>
    <t>0500</t>
  </si>
  <si>
    <t>0505</t>
  </si>
  <si>
    <t>0111</t>
  </si>
  <si>
    <t>1102</t>
  </si>
  <si>
    <t>0502</t>
  </si>
  <si>
    <t>0501</t>
  </si>
  <si>
    <t>0503</t>
  </si>
  <si>
    <t>1002</t>
  </si>
  <si>
    <t>1006</t>
  </si>
  <si>
    <t>0408</t>
  </si>
  <si>
    <t>0406</t>
  </si>
  <si>
    <t>202 00 00</t>
  </si>
  <si>
    <t>202 67 00</t>
  </si>
  <si>
    <t>Учреждения в сфере гражданской защиты и пожарной безопасности</t>
  </si>
  <si>
    <t>Функционирование органов в сфере национальной безопасности и правоохранительной деятельности</t>
  </si>
  <si>
    <t>1200</t>
  </si>
  <si>
    <t>1202</t>
  </si>
  <si>
    <t>Уточненная сумма</t>
  </si>
  <si>
    <t>Исполнено</t>
  </si>
  <si>
    <t>% исполнения</t>
  </si>
  <si>
    <t>00</t>
  </si>
  <si>
    <t>Пенсионное обеспечение</t>
  </si>
  <si>
    <t>Социальная политика</t>
  </si>
  <si>
    <t>(тыс. рублей)</t>
  </si>
  <si>
    <t>Расходы бюджета муниципального образования "Кузоватовский район"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</si>
  <si>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</si>
  <si>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</si>
  <si>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</si>
  <si>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</si>
  <si>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</si>
  <si>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</si>
  <si>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</si>
  <si>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</si>
  <si>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Другие вопросы в области культуры, кинематографии</t>
  </si>
  <si>
    <t>Социальное обеспечение населения</t>
  </si>
  <si>
    <t>Охрана семьи и детства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</si>
  <si>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</si>
  <si>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</si>
  <si>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Другие вопросы в области физической культуры и спорта</t>
  </si>
  <si>
    <t>Дотации на выравнивание бюджетной обеспеченности субъектов Россиской Федерации и муниципальных образований</t>
  </si>
  <si>
    <t>14</t>
  </si>
  <si>
    <t>Коммунальное хозяйство</t>
  </si>
  <si>
    <t>Другие вопросы в области социальной политики</t>
  </si>
  <si>
    <t>Массовый спорт</t>
  </si>
  <si>
    <t>Кузоватовский район</t>
  </si>
  <si>
    <t>Приложение 2</t>
  </si>
  <si>
    <t>Органы юстиции</t>
  </si>
  <si>
    <t>Дополнительное образование детей</t>
  </si>
  <si>
    <t>Судебная система</t>
  </si>
  <si>
    <t>Жилищное хозяйство</t>
  </si>
  <si>
    <t>Водное хозяйство</t>
  </si>
  <si>
    <t>Охрана окружающей среды</t>
  </si>
  <si>
    <t>Сбор, удаление отходов и очистка сточных вод</t>
  </si>
  <si>
    <t>за 2020 год по разделам, подразделам классификации расходов бюджета</t>
  </si>
  <si>
    <t>Транспорт</t>
  </si>
  <si>
    <t>к  решению Совета депутатов</t>
  </si>
  <si>
    <t>от  22.04.2021г.   №  32/19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</si>
</sst>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"/>
    <numFmt numFmtId="166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Arial CYR"/>
      <family val="2"/>
    </font>
    <font>
      <sz val="11"/>
      <color indexed="8"/>
      <name val="PT Astra Serif"/>
      <family val="1"/>
    </font>
    <font>
      <sz val="12"/>
      <name val="PT Astra Serif"/>
      <family val="1"/>
    </font>
    <font>
      <b/>
      <sz val="12"/>
      <name val="PT Astra Serif"/>
      <family val="1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b/>
      <sz val="11"/>
      <color indexed="8"/>
      <name val="PT Astra Serif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1"/>
      <name val="PT Astra Serif"/>
      <family val="1"/>
    </font>
    <font>
      <b/>
      <sz val="12"/>
      <color theme="1"/>
      <name val="PT Astra Serif"/>
      <family val="1"/>
    </font>
    <font>
      <b/>
      <sz val="11"/>
      <color theme="1"/>
      <name val="PT Astra Serif"/>
      <family val="1"/>
    </font>
    <font>
      <sz val="12"/>
      <color theme="1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8" fillId="0" borderId="1">
      <alignment vertical="top" wrapTex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0" fillId="0" borderId="0" xfId="0" applyNumberFormat="1" applyAlignment="1">
      <alignment horizontal="center"/>
    </xf>
    <xf numFmtId="0" fontId="44" fillId="0" borderId="0" xfId="0" applyFont="1" applyAlignment="1">
      <alignment/>
    </xf>
    <xf numFmtId="49" fontId="35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164" fontId="35" fillId="0" borderId="0" xfId="0" applyNumberFormat="1" applyFont="1" applyAlignment="1">
      <alignment/>
    </xf>
    <xf numFmtId="164" fontId="44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top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left" vertical="top"/>
    </xf>
    <xf numFmtId="0" fontId="45" fillId="0" borderId="0" xfId="0" applyFont="1" applyAlignment="1">
      <alignment horizontal="left"/>
    </xf>
    <xf numFmtId="49" fontId="7" fillId="0" borderId="0" xfId="0" applyNumberFormat="1" applyFont="1" applyAlignment="1">
      <alignment vertical="top"/>
    </xf>
    <xf numFmtId="0" fontId="45" fillId="0" borderId="0" xfId="0" applyFont="1" applyAlignment="1">
      <alignment/>
    </xf>
    <xf numFmtId="49" fontId="7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top"/>
    </xf>
    <xf numFmtId="49" fontId="7" fillId="0" borderId="11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/>
    </xf>
    <xf numFmtId="49" fontId="8" fillId="0" borderId="11" xfId="0" applyNumberFormat="1" applyFont="1" applyBorder="1" applyAlignment="1">
      <alignment vertical="top" wrapText="1"/>
    </xf>
    <xf numFmtId="49" fontId="8" fillId="0" borderId="11" xfId="0" applyNumberFormat="1" applyFont="1" applyBorder="1" applyAlignment="1">
      <alignment horizontal="center" vertical="top"/>
    </xf>
    <xf numFmtId="1" fontId="8" fillId="0" borderId="11" xfId="0" applyNumberFormat="1" applyFont="1" applyBorder="1" applyAlignment="1">
      <alignment vertical="top"/>
    </xf>
    <xf numFmtId="165" fontId="8" fillId="0" borderId="11" xfId="0" applyNumberFormat="1" applyFont="1" applyBorder="1" applyAlignment="1">
      <alignment vertical="top"/>
    </xf>
    <xf numFmtId="165" fontId="46" fillId="0" borderId="11" xfId="0" applyNumberFormat="1" applyFont="1" applyBorder="1" applyAlignment="1">
      <alignment vertical="top"/>
    </xf>
    <xf numFmtId="49" fontId="7" fillId="0" borderId="11" xfId="0" applyNumberFormat="1" applyFont="1" applyBorder="1" applyAlignment="1">
      <alignment vertical="top" wrapText="1"/>
    </xf>
    <xf numFmtId="165" fontId="7" fillId="0" borderId="11" xfId="0" applyNumberFormat="1" applyFont="1" applyBorder="1" applyAlignment="1" applyProtection="1">
      <alignment horizontal="right" vertical="top" wrapText="1"/>
      <protection/>
    </xf>
    <xf numFmtId="165" fontId="7" fillId="0" borderId="12" xfId="0" applyNumberFormat="1" applyFont="1" applyBorder="1" applyAlignment="1" applyProtection="1">
      <alignment horizontal="right" vertical="top" wrapText="1"/>
      <protection/>
    </xf>
    <xf numFmtId="165" fontId="7" fillId="0" borderId="11" xfId="0" applyNumberFormat="1" applyFont="1" applyBorder="1" applyAlignment="1">
      <alignment vertical="top"/>
    </xf>
    <xf numFmtId="49" fontId="7" fillId="0" borderId="13" xfId="0" applyNumberFormat="1" applyFont="1" applyBorder="1" applyAlignment="1">
      <alignment horizontal="center" vertical="top"/>
    </xf>
    <xf numFmtId="165" fontId="7" fillId="0" borderId="13" xfId="0" applyNumberFormat="1" applyFont="1" applyBorder="1" applyAlignment="1">
      <alignment vertical="top"/>
    </xf>
    <xf numFmtId="49" fontId="7" fillId="0" borderId="11" xfId="0" applyNumberFormat="1" applyFont="1" applyBorder="1" applyAlignment="1" applyProtection="1">
      <alignment horizontal="left" vertical="top" wrapText="1"/>
      <protection/>
    </xf>
    <xf numFmtId="0" fontId="7" fillId="0" borderId="11" xfId="0" applyNumberFormat="1" applyFont="1" applyBorder="1" applyAlignment="1">
      <alignment vertical="top"/>
    </xf>
    <xf numFmtId="166" fontId="7" fillId="0" borderId="11" xfId="0" applyNumberFormat="1" applyFont="1" applyBorder="1" applyAlignment="1" applyProtection="1">
      <alignment horizontal="right" vertical="top" wrapText="1"/>
      <protection/>
    </xf>
    <xf numFmtId="3" fontId="7" fillId="0" borderId="12" xfId="0" applyNumberFormat="1" applyFont="1" applyBorder="1" applyAlignment="1" applyProtection="1">
      <alignment horizontal="right" vertical="top" wrapText="1"/>
      <protection/>
    </xf>
    <xf numFmtId="166" fontId="7" fillId="0" borderId="12" xfId="0" applyNumberFormat="1" applyFont="1" applyBorder="1" applyAlignment="1" applyProtection="1">
      <alignment horizontal="right" vertical="top" wrapText="1"/>
      <protection/>
    </xf>
    <xf numFmtId="0" fontId="9" fillId="0" borderId="11" xfId="33" applyFont="1" applyBorder="1" applyAlignment="1">
      <alignment vertical="top" wrapText="1"/>
      <protection/>
    </xf>
    <xf numFmtId="49" fontId="7" fillId="0" borderId="11" xfId="33" applyNumberFormat="1" applyFont="1" applyBorder="1" applyAlignment="1">
      <alignment horizontal="center" vertical="top"/>
      <protection/>
    </xf>
    <xf numFmtId="1" fontId="7" fillId="0" borderId="12" xfId="0" applyNumberFormat="1" applyFont="1" applyBorder="1" applyAlignment="1" applyProtection="1">
      <alignment horizontal="right" vertical="top" wrapText="1"/>
      <protection/>
    </xf>
    <xf numFmtId="1" fontId="7" fillId="0" borderId="11" xfId="0" applyNumberFormat="1" applyFont="1" applyBorder="1" applyAlignment="1" applyProtection="1">
      <alignment horizontal="right" vertical="top" wrapText="1"/>
      <protection/>
    </xf>
    <xf numFmtId="0" fontId="8" fillId="0" borderId="11" xfId="0" applyNumberFormat="1" applyFont="1" applyBorder="1" applyAlignment="1">
      <alignment vertical="top"/>
    </xf>
    <xf numFmtId="49" fontId="9" fillId="0" borderId="11" xfId="33" applyNumberFormat="1" applyFont="1" applyBorder="1" applyAlignment="1">
      <alignment horizontal="center" vertical="top"/>
      <protection/>
    </xf>
    <xf numFmtId="165" fontId="47" fillId="0" borderId="11" xfId="0" applyNumberFormat="1" applyFont="1" applyBorder="1" applyAlignment="1">
      <alignment vertical="top"/>
    </xf>
    <xf numFmtId="164" fontId="45" fillId="0" borderId="0" xfId="0" applyNumberFormat="1" applyFont="1" applyAlignment="1">
      <alignment/>
    </xf>
    <xf numFmtId="0" fontId="7" fillId="0" borderId="11" xfId="0" applyNumberFormat="1" applyFont="1" applyBorder="1" applyAlignment="1" applyProtection="1">
      <alignment horizontal="right" vertical="top" wrapText="1"/>
      <protection/>
    </xf>
    <xf numFmtId="0" fontId="45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0" fontId="7" fillId="0" borderId="14" xfId="0" applyNumberFormat="1" applyFont="1" applyBorder="1" applyAlignment="1">
      <alignment horizontal="center" vertical="top"/>
    </xf>
    <xf numFmtId="0" fontId="45" fillId="0" borderId="14" xfId="0" applyFont="1" applyBorder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center"/>
    </xf>
    <xf numFmtId="49" fontId="44" fillId="0" borderId="0" xfId="0" applyNumberFormat="1" applyFont="1" applyAlignment="1">
      <alignment horizontal="center"/>
    </xf>
    <xf numFmtId="49" fontId="45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9.140625" defaultRowHeight="15"/>
  <cols>
    <col min="1" max="1" width="50.28125" style="0" customWidth="1"/>
    <col min="2" max="3" width="6.00390625" style="0" customWidth="1"/>
    <col min="4" max="4" width="10.421875" style="0" hidden="1" customWidth="1"/>
    <col min="5" max="5" width="7.421875" style="0" hidden="1" customWidth="1"/>
    <col min="6" max="6" width="14.00390625" style="0" customWidth="1"/>
    <col min="7" max="7" width="13.28125" style="1" customWidth="1"/>
    <col min="8" max="8" width="13.7109375" style="0" customWidth="1"/>
    <col min="9" max="9" width="14.140625" style="0" customWidth="1"/>
    <col min="10" max="10" width="10.421875" style="0" bestFit="1" customWidth="1"/>
  </cols>
  <sheetData>
    <row r="1" spans="1:10" ht="15.75">
      <c r="A1" s="11"/>
      <c r="B1" s="11"/>
      <c r="C1" s="12"/>
      <c r="D1" s="12"/>
      <c r="E1" s="12"/>
      <c r="F1" s="13" t="s">
        <v>133</v>
      </c>
      <c r="G1" s="14"/>
      <c r="H1" s="14"/>
      <c r="I1" s="9"/>
      <c r="J1" s="9"/>
    </row>
    <row r="2" spans="1:9" ht="15.75">
      <c r="A2" s="11"/>
      <c r="B2" s="11"/>
      <c r="C2" s="11"/>
      <c r="D2" s="15"/>
      <c r="E2" s="15"/>
      <c r="F2" s="15" t="s">
        <v>143</v>
      </c>
      <c r="G2" s="11"/>
      <c r="H2" s="15"/>
      <c r="I2" s="2"/>
    </row>
    <row r="3" spans="1:9" ht="15.75">
      <c r="A3" s="11"/>
      <c r="B3" s="11"/>
      <c r="C3" s="11"/>
      <c r="D3" s="15"/>
      <c r="E3" s="15"/>
      <c r="F3" s="15" t="s">
        <v>0</v>
      </c>
      <c r="G3" s="11"/>
      <c r="H3" s="15"/>
      <c r="I3" s="2"/>
    </row>
    <row r="4" spans="1:9" ht="15.75">
      <c r="A4" s="11"/>
      <c r="B4" s="11"/>
      <c r="C4" s="11"/>
      <c r="D4" s="15"/>
      <c r="E4" s="15"/>
      <c r="F4" s="15" t="s">
        <v>132</v>
      </c>
      <c r="G4" s="16"/>
      <c r="H4" s="16"/>
      <c r="I4" s="2"/>
    </row>
    <row r="5" spans="1:9" ht="15.75" customHeight="1">
      <c r="A5" s="11"/>
      <c r="B5" s="11"/>
      <c r="C5" s="11"/>
      <c r="D5" s="15"/>
      <c r="E5" s="15"/>
      <c r="F5" s="15" t="s">
        <v>144</v>
      </c>
      <c r="G5" s="16"/>
      <c r="H5" s="16"/>
      <c r="I5" s="2"/>
    </row>
    <row r="6" spans="1:8" ht="15.75">
      <c r="A6" s="11"/>
      <c r="B6" s="11"/>
      <c r="C6" s="11"/>
      <c r="D6" s="15"/>
      <c r="E6" s="11"/>
      <c r="F6" s="11"/>
      <c r="G6" s="11"/>
      <c r="H6" s="11"/>
    </row>
    <row r="7" spans="1:8" ht="15.75">
      <c r="A7" s="50" t="s">
        <v>112</v>
      </c>
      <c r="B7" s="50"/>
      <c r="C7" s="50"/>
      <c r="D7" s="50"/>
      <c r="E7" s="50"/>
      <c r="F7" s="50"/>
      <c r="G7" s="50"/>
      <c r="H7" s="51"/>
    </row>
    <row r="8" spans="1:8" ht="15.75">
      <c r="A8" s="50" t="s">
        <v>141</v>
      </c>
      <c r="B8" s="50"/>
      <c r="C8" s="50"/>
      <c r="D8" s="50"/>
      <c r="E8" s="50"/>
      <c r="F8" s="50"/>
      <c r="G8" s="50"/>
      <c r="H8" s="54"/>
    </row>
    <row r="9" spans="1:8" ht="19.5" customHeight="1">
      <c r="A9" s="17"/>
      <c r="B9" s="18"/>
      <c r="C9" s="18"/>
      <c r="D9" s="18"/>
      <c r="E9" s="11"/>
      <c r="F9" s="19"/>
      <c r="G9" s="52" t="s">
        <v>111</v>
      </c>
      <c r="H9" s="53"/>
    </row>
    <row r="10" spans="1:8" ht="38.25" customHeight="1">
      <c r="A10" s="20" t="s">
        <v>1</v>
      </c>
      <c r="B10" s="21" t="s">
        <v>2</v>
      </c>
      <c r="C10" s="21" t="s">
        <v>3</v>
      </c>
      <c r="D10" s="21" t="s">
        <v>4</v>
      </c>
      <c r="E10" s="21" t="s">
        <v>5</v>
      </c>
      <c r="F10" s="22" t="s">
        <v>105</v>
      </c>
      <c r="G10" s="23" t="s">
        <v>106</v>
      </c>
      <c r="H10" s="22" t="s">
        <v>107</v>
      </c>
    </row>
    <row r="11" spans="1:8" s="6" customFormat="1" ht="15.75">
      <c r="A11" s="24" t="s">
        <v>6</v>
      </c>
      <c r="B11" s="25" t="s">
        <v>7</v>
      </c>
      <c r="C11" s="25" t="s">
        <v>108</v>
      </c>
      <c r="D11" s="25"/>
      <c r="E11" s="25"/>
      <c r="F11" s="27">
        <f>SUM(F12:F29)</f>
        <v>52645.5</v>
      </c>
      <c r="G11" s="27">
        <f>SUM(G12:G29)</f>
        <v>52065.4</v>
      </c>
      <c r="H11" s="28">
        <f>G11/F11*100</f>
        <v>98.8981014521659</v>
      </c>
    </row>
    <row r="12" spans="1:8" ht="63">
      <c r="A12" s="29" t="s">
        <v>8</v>
      </c>
      <c r="B12" s="21" t="s">
        <v>7</v>
      </c>
      <c r="C12" s="21" t="s">
        <v>9</v>
      </c>
      <c r="D12" s="21"/>
      <c r="E12" s="21"/>
      <c r="F12" s="30">
        <v>1173.9</v>
      </c>
      <c r="G12" s="31">
        <v>1173.9</v>
      </c>
      <c r="H12" s="28">
        <f>G12/F12*100</f>
        <v>100</v>
      </c>
    </row>
    <row r="13" spans="1:8" ht="31.5" customHeight="1" hidden="1">
      <c r="A13" s="29" t="s">
        <v>12</v>
      </c>
      <c r="B13" s="21" t="s">
        <v>7</v>
      </c>
      <c r="C13" s="21" t="s">
        <v>9</v>
      </c>
      <c r="D13" s="21" t="s">
        <v>10</v>
      </c>
      <c r="E13" s="21" t="s">
        <v>13</v>
      </c>
      <c r="F13" s="32"/>
      <c r="G13" s="32"/>
      <c r="H13" s="28" t="e">
        <f aca="true" t="shared" si="0" ref="H13:H29">G13/F13*100</f>
        <v>#DIV/0!</v>
      </c>
    </row>
    <row r="14" spans="1:8" ht="32.25" customHeight="1" hidden="1">
      <c r="A14" s="29" t="s">
        <v>14</v>
      </c>
      <c r="B14" s="33" t="s">
        <v>7</v>
      </c>
      <c r="C14" s="33" t="s">
        <v>9</v>
      </c>
      <c r="D14" s="33" t="s">
        <v>10</v>
      </c>
      <c r="E14" s="33" t="s">
        <v>15</v>
      </c>
      <c r="F14" s="34"/>
      <c r="G14" s="34"/>
      <c r="H14" s="28" t="e">
        <f t="shared" si="0"/>
        <v>#DIV/0!</v>
      </c>
    </row>
    <row r="15" spans="1:8" ht="63">
      <c r="A15" s="29" t="s">
        <v>16</v>
      </c>
      <c r="B15" s="21" t="s">
        <v>7</v>
      </c>
      <c r="C15" s="21" t="s">
        <v>17</v>
      </c>
      <c r="D15" s="21"/>
      <c r="E15" s="21"/>
      <c r="F15" s="30">
        <v>20642.8</v>
      </c>
      <c r="G15" s="31">
        <v>20642.8</v>
      </c>
      <c r="H15" s="28">
        <f t="shared" si="0"/>
        <v>100</v>
      </c>
    </row>
    <row r="16" spans="1:8" s="1" customFormat="1" ht="15.75">
      <c r="A16" s="35" t="s">
        <v>136</v>
      </c>
      <c r="B16" s="21" t="s">
        <v>7</v>
      </c>
      <c r="C16" s="21" t="s">
        <v>26</v>
      </c>
      <c r="D16" s="21"/>
      <c r="E16" s="21"/>
      <c r="F16" s="30">
        <v>14.5</v>
      </c>
      <c r="G16" s="31"/>
      <c r="H16" s="28">
        <f t="shared" si="0"/>
        <v>0</v>
      </c>
    </row>
    <row r="17" spans="1:8" s="1" customFormat="1" ht="47.25" customHeight="1">
      <c r="A17" s="29" t="s">
        <v>20</v>
      </c>
      <c r="B17" s="21" t="s">
        <v>7</v>
      </c>
      <c r="C17" s="21" t="s">
        <v>21</v>
      </c>
      <c r="D17" s="21"/>
      <c r="E17" s="21"/>
      <c r="F17" s="30">
        <v>5698.4</v>
      </c>
      <c r="G17" s="31">
        <v>5698.3</v>
      </c>
      <c r="H17" s="28">
        <f t="shared" si="0"/>
        <v>99.9982451214376</v>
      </c>
    </row>
    <row r="18" spans="1:8" s="1" customFormat="1" ht="16.5" customHeight="1" hidden="1">
      <c r="A18" s="29" t="s">
        <v>33</v>
      </c>
      <c r="B18" s="21" t="s">
        <v>7</v>
      </c>
      <c r="C18" s="21" t="s">
        <v>29</v>
      </c>
      <c r="D18" s="21"/>
      <c r="E18" s="21"/>
      <c r="F18" s="32"/>
      <c r="G18" s="32"/>
      <c r="H18" s="28" t="e">
        <f t="shared" si="0"/>
        <v>#DIV/0!</v>
      </c>
    </row>
    <row r="19" spans="1:8" s="1" customFormat="1" ht="15.75" customHeight="1" hidden="1">
      <c r="A19" s="29" t="s">
        <v>32</v>
      </c>
      <c r="B19" s="21" t="s">
        <v>7</v>
      </c>
      <c r="C19" s="21" t="s">
        <v>29</v>
      </c>
      <c r="D19" s="21" t="s">
        <v>31</v>
      </c>
      <c r="E19" s="21"/>
      <c r="F19" s="32"/>
      <c r="G19" s="32"/>
      <c r="H19" s="28" t="e">
        <f t="shared" si="0"/>
        <v>#DIV/0!</v>
      </c>
    </row>
    <row r="20" spans="1:8" s="1" customFormat="1" ht="31.5" hidden="1">
      <c r="A20" s="29" t="s">
        <v>34</v>
      </c>
      <c r="B20" s="21" t="s">
        <v>7</v>
      </c>
      <c r="C20" s="21" t="s">
        <v>29</v>
      </c>
      <c r="D20" s="21" t="s">
        <v>30</v>
      </c>
      <c r="E20" s="21"/>
      <c r="F20" s="32"/>
      <c r="G20" s="32"/>
      <c r="H20" s="28" t="e">
        <f t="shared" si="0"/>
        <v>#DIV/0!</v>
      </c>
    </row>
    <row r="21" spans="1:8" s="1" customFormat="1" ht="15.75" customHeight="1" hidden="1">
      <c r="A21" s="29" t="s">
        <v>36</v>
      </c>
      <c r="B21" s="21" t="s">
        <v>7</v>
      </c>
      <c r="C21" s="21" t="s">
        <v>29</v>
      </c>
      <c r="D21" s="21" t="s">
        <v>30</v>
      </c>
      <c r="E21" s="21" t="s">
        <v>35</v>
      </c>
      <c r="F21" s="32"/>
      <c r="G21" s="32"/>
      <c r="H21" s="28" t="e">
        <f t="shared" si="0"/>
        <v>#DIV/0!</v>
      </c>
    </row>
    <row r="22" spans="1:8" s="1" customFormat="1" ht="15.75" customHeight="1" hidden="1">
      <c r="A22" s="29" t="s">
        <v>83</v>
      </c>
      <c r="B22" s="21" t="s">
        <v>7</v>
      </c>
      <c r="C22" s="21" t="s">
        <v>41</v>
      </c>
      <c r="D22" s="21"/>
      <c r="E22" s="21"/>
      <c r="F22" s="32">
        <f aca="true" t="shared" si="1" ref="F22:G25">SUM(F23)</f>
        <v>0</v>
      </c>
      <c r="G22" s="32">
        <f t="shared" si="1"/>
        <v>0</v>
      </c>
      <c r="H22" s="28" t="e">
        <f t="shared" si="0"/>
        <v>#DIV/0!</v>
      </c>
    </row>
    <row r="23" spans="1:8" s="1" customFormat="1" ht="15.75" customHeight="1" hidden="1">
      <c r="A23" s="29" t="s">
        <v>83</v>
      </c>
      <c r="B23" s="21" t="s">
        <v>7</v>
      </c>
      <c r="C23" s="21" t="s">
        <v>41</v>
      </c>
      <c r="D23" s="21" t="s">
        <v>79</v>
      </c>
      <c r="E23" s="21"/>
      <c r="F23" s="32">
        <f t="shared" si="1"/>
        <v>0</v>
      </c>
      <c r="G23" s="32">
        <f t="shared" si="1"/>
        <v>0</v>
      </c>
      <c r="H23" s="28" t="e">
        <f t="shared" si="0"/>
        <v>#DIV/0!</v>
      </c>
    </row>
    <row r="24" spans="1:8" s="1" customFormat="1" ht="15.75" customHeight="1" hidden="1">
      <c r="A24" s="29" t="s">
        <v>85</v>
      </c>
      <c r="B24" s="21" t="s">
        <v>7</v>
      </c>
      <c r="C24" s="21" t="s">
        <v>41</v>
      </c>
      <c r="D24" s="21" t="s">
        <v>80</v>
      </c>
      <c r="E24" s="21"/>
      <c r="F24" s="32">
        <f t="shared" si="1"/>
        <v>0</v>
      </c>
      <c r="G24" s="32">
        <f t="shared" si="1"/>
        <v>0</v>
      </c>
      <c r="H24" s="28" t="e">
        <f t="shared" si="0"/>
        <v>#DIV/0!</v>
      </c>
    </row>
    <row r="25" spans="1:8" s="1" customFormat="1" ht="31.5" customHeight="1" hidden="1">
      <c r="A25" s="29" t="s">
        <v>84</v>
      </c>
      <c r="B25" s="21" t="s">
        <v>7</v>
      </c>
      <c r="C25" s="21" t="s">
        <v>41</v>
      </c>
      <c r="D25" s="21" t="s">
        <v>81</v>
      </c>
      <c r="E25" s="21"/>
      <c r="F25" s="32">
        <f t="shared" si="1"/>
        <v>0</v>
      </c>
      <c r="G25" s="32">
        <f t="shared" si="1"/>
        <v>0</v>
      </c>
      <c r="H25" s="28" t="e">
        <f t="shared" si="0"/>
        <v>#DIV/0!</v>
      </c>
    </row>
    <row r="26" spans="1:8" s="1" customFormat="1" ht="15.75" customHeight="1" hidden="1">
      <c r="A26" s="29" t="s">
        <v>86</v>
      </c>
      <c r="B26" s="21" t="s">
        <v>7</v>
      </c>
      <c r="C26" s="21" t="s">
        <v>41</v>
      </c>
      <c r="D26" s="21" t="s">
        <v>81</v>
      </c>
      <c r="E26" s="21" t="s">
        <v>82</v>
      </c>
      <c r="F26" s="32"/>
      <c r="G26" s="32"/>
      <c r="H26" s="28" t="e">
        <f t="shared" si="0"/>
        <v>#DIV/0!</v>
      </c>
    </row>
    <row r="27" spans="1:8" s="1" customFormat="1" ht="15.75" customHeight="1">
      <c r="A27" s="29" t="s">
        <v>83</v>
      </c>
      <c r="B27" s="21" t="s">
        <v>7</v>
      </c>
      <c r="C27" s="21" t="s">
        <v>41</v>
      </c>
      <c r="D27" s="21"/>
      <c r="E27" s="21"/>
      <c r="F27" s="32">
        <v>112.6</v>
      </c>
      <c r="G27" s="32"/>
      <c r="H27" s="28">
        <f t="shared" si="0"/>
        <v>0</v>
      </c>
    </row>
    <row r="28" spans="1:8" ht="15.75">
      <c r="A28" s="29" t="s">
        <v>18</v>
      </c>
      <c r="B28" s="21" t="s">
        <v>7</v>
      </c>
      <c r="C28" s="21" t="s">
        <v>19</v>
      </c>
      <c r="D28" s="21"/>
      <c r="E28" s="21"/>
      <c r="F28" s="32">
        <v>25003.3</v>
      </c>
      <c r="G28" s="32">
        <v>24550.4</v>
      </c>
      <c r="H28" s="28">
        <f t="shared" si="0"/>
        <v>98.18863909963885</v>
      </c>
    </row>
    <row r="29" spans="1:8" s="1" customFormat="1" ht="15.75" customHeight="1" hidden="1">
      <c r="A29" s="29"/>
      <c r="B29" s="21"/>
      <c r="C29" s="21"/>
      <c r="D29" s="21"/>
      <c r="E29" s="21"/>
      <c r="F29" s="36"/>
      <c r="G29" s="36"/>
      <c r="H29" s="28" t="e">
        <f t="shared" si="0"/>
        <v>#DIV/0!</v>
      </c>
    </row>
    <row r="30" spans="1:8" s="6" customFormat="1" ht="31.5">
      <c r="A30" s="24" t="s">
        <v>37</v>
      </c>
      <c r="B30" s="25" t="s">
        <v>9</v>
      </c>
      <c r="C30" s="25"/>
      <c r="D30" s="25"/>
      <c r="E30" s="25"/>
      <c r="F30" s="27">
        <f>F35+F34</f>
        <v>3661.9</v>
      </c>
      <c r="G30" s="27">
        <f>G35+G34</f>
        <v>3661.9</v>
      </c>
      <c r="H30" s="28">
        <f aca="true" t="shared" si="2" ref="H30:H37">G30/F30*100</f>
        <v>100</v>
      </c>
    </row>
    <row r="31" spans="1:8" s="1" customFormat="1" ht="31.5" customHeight="1" hidden="1">
      <c r="A31" s="29" t="s">
        <v>101</v>
      </c>
      <c r="B31" s="21" t="s">
        <v>9</v>
      </c>
      <c r="C31" s="21" t="s">
        <v>24</v>
      </c>
      <c r="D31" s="21" t="s">
        <v>99</v>
      </c>
      <c r="E31" s="21"/>
      <c r="F31" s="36">
        <f>SUM(F32)</f>
        <v>0</v>
      </c>
      <c r="G31" s="36">
        <f>SUM(G32)</f>
        <v>0</v>
      </c>
      <c r="H31" s="28" t="e">
        <f t="shared" si="2"/>
        <v>#DIV/0!</v>
      </c>
    </row>
    <row r="32" spans="1:8" s="1" customFormat="1" ht="47.25" customHeight="1" hidden="1">
      <c r="A32" s="29" t="s">
        <v>102</v>
      </c>
      <c r="B32" s="21" t="s">
        <v>9</v>
      </c>
      <c r="C32" s="21" t="s">
        <v>24</v>
      </c>
      <c r="D32" s="21" t="s">
        <v>100</v>
      </c>
      <c r="E32" s="21"/>
      <c r="F32" s="36">
        <f>SUM(F33)</f>
        <v>0</v>
      </c>
      <c r="G32" s="36">
        <f>SUM(G33)</f>
        <v>0</v>
      </c>
      <c r="H32" s="28" t="e">
        <f t="shared" si="2"/>
        <v>#DIV/0!</v>
      </c>
    </row>
    <row r="33" spans="1:8" s="1" customFormat="1" ht="15.75" customHeight="1" hidden="1">
      <c r="A33" s="29" t="s">
        <v>11</v>
      </c>
      <c r="B33" s="21" t="s">
        <v>9</v>
      </c>
      <c r="C33" s="21" t="s">
        <v>24</v>
      </c>
      <c r="D33" s="21" t="s">
        <v>100</v>
      </c>
      <c r="E33" s="21" t="s">
        <v>28</v>
      </c>
      <c r="F33" s="36"/>
      <c r="G33" s="36"/>
      <c r="H33" s="28" t="e">
        <f t="shared" si="2"/>
        <v>#DIV/0!</v>
      </c>
    </row>
    <row r="34" spans="1:8" s="1" customFormat="1" ht="15.75" customHeight="1">
      <c r="A34" s="35" t="s">
        <v>134</v>
      </c>
      <c r="B34" s="21" t="s">
        <v>9</v>
      </c>
      <c r="C34" s="21" t="s">
        <v>17</v>
      </c>
      <c r="D34" s="21"/>
      <c r="E34" s="21"/>
      <c r="F34" s="30">
        <v>935</v>
      </c>
      <c r="G34" s="31">
        <v>935</v>
      </c>
      <c r="H34" s="28">
        <f t="shared" si="2"/>
        <v>100</v>
      </c>
    </row>
    <row r="35" spans="1:8" s="1" customFormat="1" ht="47.25" customHeight="1">
      <c r="A35" s="29" t="s">
        <v>113</v>
      </c>
      <c r="B35" s="21" t="s">
        <v>9</v>
      </c>
      <c r="C35" s="21" t="s">
        <v>24</v>
      </c>
      <c r="D35" s="21"/>
      <c r="E35" s="21"/>
      <c r="F35" s="30">
        <v>2726.9</v>
      </c>
      <c r="G35" s="31">
        <v>2726.9</v>
      </c>
      <c r="H35" s="28">
        <f t="shared" si="2"/>
        <v>100</v>
      </c>
    </row>
    <row r="36" spans="1:8" s="6" customFormat="1" ht="15.75">
      <c r="A36" s="24" t="s">
        <v>25</v>
      </c>
      <c r="B36" s="25" t="s">
        <v>17</v>
      </c>
      <c r="C36" s="25"/>
      <c r="D36" s="25"/>
      <c r="E36" s="25"/>
      <c r="F36" s="27">
        <f>F37+F38+F40+F42+F39</f>
        <v>37648.6</v>
      </c>
      <c r="G36" s="27">
        <f>G37+G38+G40+G42+G39</f>
        <v>36107.799999999996</v>
      </c>
      <c r="H36" s="28">
        <f t="shared" si="2"/>
        <v>95.90741754009444</v>
      </c>
    </row>
    <row r="37" spans="1:8" s="10" customFormat="1" ht="15.75">
      <c r="A37" s="29" t="s">
        <v>114</v>
      </c>
      <c r="B37" s="21" t="s">
        <v>17</v>
      </c>
      <c r="C37" s="21" t="s">
        <v>26</v>
      </c>
      <c r="D37" s="21"/>
      <c r="E37" s="21"/>
      <c r="F37" s="37">
        <v>155.7</v>
      </c>
      <c r="G37" s="38">
        <v>120.9</v>
      </c>
      <c r="H37" s="28">
        <f t="shared" si="2"/>
        <v>77.64932562620425</v>
      </c>
    </row>
    <row r="38" spans="1:8" s="10" customFormat="1" ht="15.75">
      <c r="A38" s="29" t="s">
        <v>138</v>
      </c>
      <c r="B38" s="21" t="s">
        <v>17</v>
      </c>
      <c r="C38" s="21" t="s">
        <v>21</v>
      </c>
      <c r="D38" s="21"/>
      <c r="E38" s="21"/>
      <c r="F38" s="37">
        <v>567.6</v>
      </c>
      <c r="G38" s="39">
        <v>567.6</v>
      </c>
      <c r="H38" s="28">
        <f>G38/F38*100</f>
        <v>100</v>
      </c>
    </row>
    <row r="39" spans="1:8" s="10" customFormat="1" ht="15.75">
      <c r="A39" s="29" t="s">
        <v>142</v>
      </c>
      <c r="B39" s="21" t="s">
        <v>17</v>
      </c>
      <c r="C39" s="21" t="s">
        <v>43</v>
      </c>
      <c r="D39" s="21"/>
      <c r="E39" s="21"/>
      <c r="F39" s="37">
        <v>99.6</v>
      </c>
      <c r="G39" s="39">
        <v>99.6</v>
      </c>
      <c r="H39" s="28">
        <f>G39/F39*100</f>
        <v>100</v>
      </c>
    </row>
    <row r="40" spans="1:8" s="1" customFormat="1" ht="15.75">
      <c r="A40" s="29" t="s">
        <v>23</v>
      </c>
      <c r="B40" s="21" t="s">
        <v>17</v>
      </c>
      <c r="C40" s="21" t="s">
        <v>24</v>
      </c>
      <c r="D40" s="21"/>
      <c r="E40" s="21"/>
      <c r="F40" s="30">
        <v>36625.7</v>
      </c>
      <c r="G40" s="31">
        <v>35119.7</v>
      </c>
      <c r="H40" s="28">
        <f aca="true" t="shared" si="3" ref="H40:H55">G40/F40*100</f>
        <v>95.88813319608909</v>
      </c>
    </row>
    <row r="41" spans="1:8" s="1" customFormat="1" ht="16.5" customHeight="1" hidden="1">
      <c r="A41" s="29" t="s">
        <v>39</v>
      </c>
      <c r="B41" s="21" t="s">
        <v>17</v>
      </c>
      <c r="C41" s="21" t="s">
        <v>38</v>
      </c>
      <c r="D41" s="21"/>
      <c r="E41" s="21"/>
      <c r="F41" s="30">
        <v>22076.3</v>
      </c>
      <c r="G41" s="31">
        <v>22076.3</v>
      </c>
      <c r="H41" s="28">
        <f t="shared" si="3"/>
        <v>100</v>
      </c>
    </row>
    <row r="42" spans="1:8" s="1" customFormat="1" ht="33" customHeight="1">
      <c r="A42" s="35" t="s">
        <v>39</v>
      </c>
      <c r="B42" s="21" t="s">
        <v>17</v>
      </c>
      <c r="C42" s="21" t="s">
        <v>38</v>
      </c>
      <c r="D42" s="21"/>
      <c r="E42" s="21"/>
      <c r="F42" s="30">
        <v>200</v>
      </c>
      <c r="G42" s="31">
        <v>200</v>
      </c>
      <c r="H42" s="28">
        <f t="shared" si="3"/>
        <v>100</v>
      </c>
    </row>
    <row r="43" spans="1:8" s="6" customFormat="1" ht="15.75">
      <c r="A43" s="24" t="s">
        <v>87</v>
      </c>
      <c r="B43" s="25" t="s">
        <v>26</v>
      </c>
      <c r="C43" s="25"/>
      <c r="D43" s="25"/>
      <c r="E43" s="25"/>
      <c r="F43" s="27">
        <f>SUM(F44:F46)</f>
        <v>24241.1</v>
      </c>
      <c r="G43" s="27">
        <f>SUM(G44:G46)</f>
        <v>24069.199999999997</v>
      </c>
      <c r="H43" s="28">
        <f t="shared" si="3"/>
        <v>99.29087376397935</v>
      </c>
    </row>
    <row r="44" spans="1:8" s="6" customFormat="1" ht="15.75">
      <c r="A44" s="35" t="s">
        <v>137</v>
      </c>
      <c r="B44" s="21" t="s">
        <v>26</v>
      </c>
      <c r="C44" s="21" t="s">
        <v>7</v>
      </c>
      <c r="D44" s="25"/>
      <c r="E44" s="25"/>
      <c r="F44" s="37">
        <v>310.3</v>
      </c>
      <c r="G44" s="39">
        <v>310.3</v>
      </c>
      <c r="H44" s="28">
        <f t="shared" si="3"/>
        <v>100</v>
      </c>
    </row>
    <row r="45" spans="1:8" s="10" customFormat="1" ht="15.75">
      <c r="A45" s="40" t="s">
        <v>129</v>
      </c>
      <c r="B45" s="41" t="s">
        <v>26</v>
      </c>
      <c r="C45" s="41" t="s">
        <v>22</v>
      </c>
      <c r="D45" s="21"/>
      <c r="E45" s="21"/>
      <c r="F45" s="30">
        <v>14439.2</v>
      </c>
      <c r="G45" s="31">
        <v>14283.9</v>
      </c>
      <c r="H45" s="28">
        <f t="shared" si="3"/>
        <v>98.92445564851238</v>
      </c>
    </row>
    <row r="46" spans="1:8" s="1" customFormat="1" ht="31.5">
      <c r="A46" s="29" t="s">
        <v>115</v>
      </c>
      <c r="B46" s="21" t="s">
        <v>26</v>
      </c>
      <c r="C46" s="21" t="s">
        <v>26</v>
      </c>
      <c r="D46" s="21"/>
      <c r="E46" s="21"/>
      <c r="F46" s="30">
        <v>9491.6</v>
      </c>
      <c r="G46" s="42">
        <v>9475</v>
      </c>
      <c r="H46" s="28">
        <f t="shared" si="3"/>
        <v>99.82510851700451</v>
      </c>
    </row>
    <row r="47" spans="1:8" s="6" customFormat="1" ht="15.75">
      <c r="A47" s="24" t="s">
        <v>139</v>
      </c>
      <c r="B47" s="25" t="s">
        <v>21</v>
      </c>
      <c r="C47" s="25"/>
      <c r="D47" s="25"/>
      <c r="E47" s="25"/>
      <c r="F47" s="27">
        <f>SUM(F48)</f>
        <v>150</v>
      </c>
      <c r="G47" s="27">
        <f>SUM(G48)</f>
        <v>150</v>
      </c>
      <c r="H47" s="28">
        <f>G47/F47*100</f>
        <v>100</v>
      </c>
    </row>
    <row r="48" spans="1:8" s="6" customFormat="1" ht="15.75">
      <c r="A48" s="35" t="s">
        <v>140</v>
      </c>
      <c r="B48" s="21" t="s">
        <v>21</v>
      </c>
      <c r="C48" s="21" t="s">
        <v>22</v>
      </c>
      <c r="D48" s="25"/>
      <c r="E48" s="25"/>
      <c r="F48" s="37">
        <v>150</v>
      </c>
      <c r="G48" s="39">
        <v>150</v>
      </c>
      <c r="H48" s="28">
        <f>G48/F48*100</f>
        <v>100</v>
      </c>
    </row>
    <row r="49" spans="1:8" s="6" customFormat="1" ht="15.75">
      <c r="A49" s="24" t="s">
        <v>116</v>
      </c>
      <c r="B49" s="25" t="s">
        <v>29</v>
      </c>
      <c r="C49" s="25"/>
      <c r="D49" s="25"/>
      <c r="E49" s="25"/>
      <c r="F49" s="27">
        <f>SUM(F50:F54)</f>
        <v>284262.3</v>
      </c>
      <c r="G49" s="27">
        <f>SUM(G50:G54)</f>
        <v>282044.9</v>
      </c>
      <c r="H49" s="28">
        <f t="shared" si="3"/>
        <v>99.2199458035765</v>
      </c>
    </row>
    <row r="50" spans="1:8" s="1" customFormat="1" ht="15.75">
      <c r="A50" s="29" t="s">
        <v>117</v>
      </c>
      <c r="B50" s="21" t="s">
        <v>29</v>
      </c>
      <c r="C50" s="21" t="s">
        <v>7</v>
      </c>
      <c r="D50" s="21"/>
      <c r="E50" s="21"/>
      <c r="F50" s="48">
        <v>32669.6</v>
      </c>
      <c r="G50" s="31">
        <v>32323.7</v>
      </c>
      <c r="H50" s="28">
        <f t="shared" si="3"/>
        <v>98.94121752332444</v>
      </c>
    </row>
    <row r="51" spans="1:8" s="1" customFormat="1" ht="15.75">
      <c r="A51" s="29" t="s">
        <v>118</v>
      </c>
      <c r="B51" s="21" t="s">
        <v>29</v>
      </c>
      <c r="C51" s="21" t="s">
        <v>22</v>
      </c>
      <c r="D51" s="21"/>
      <c r="E51" s="21"/>
      <c r="F51" s="30">
        <v>233667.2</v>
      </c>
      <c r="G51" s="31">
        <v>232173.5</v>
      </c>
      <c r="H51" s="28">
        <f t="shared" si="3"/>
        <v>99.36075752180878</v>
      </c>
    </row>
    <row r="52" spans="1:8" s="1" customFormat="1" ht="15.75">
      <c r="A52" s="35" t="s">
        <v>135</v>
      </c>
      <c r="B52" s="21" t="s">
        <v>29</v>
      </c>
      <c r="C52" s="21" t="s">
        <v>9</v>
      </c>
      <c r="D52" s="21"/>
      <c r="E52" s="21"/>
      <c r="F52" s="30">
        <v>13088.7</v>
      </c>
      <c r="G52" s="31">
        <v>12847</v>
      </c>
      <c r="H52" s="28">
        <f t="shared" si="3"/>
        <v>98.1533689365636</v>
      </c>
    </row>
    <row r="53" spans="1:8" s="1" customFormat="1" ht="15.75">
      <c r="A53" s="29" t="s">
        <v>119</v>
      </c>
      <c r="B53" s="21" t="s">
        <v>29</v>
      </c>
      <c r="C53" s="21" t="s">
        <v>29</v>
      </c>
      <c r="D53" s="21"/>
      <c r="E53" s="21"/>
      <c r="F53" s="43">
        <v>5.2</v>
      </c>
      <c r="G53" s="42">
        <v>5.2</v>
      </c>
      <c r="H53" s="28">
        <f t="shared" si="3"/>
        <v>100</v>
      </c>
    </row>
    <row r="54" spans="1:8" s="1" customFormat="1" ht="15.75">
      <c r="A54" s="29" t="s">
        <v>120</v>
      </c>
      <c r="B54" s="21" t="s">
        <v>29</v>
      </c>
      <c r="C54" s="21" t="s">
        <v>24</v>
      </c>
      <c r="D54" s="21"/>
      <c r="E54" s="21"/>
      <c r="F54" s="43">
        <v>4831.6</v>
      </c>
      <c r="G54" s="42">
        <v>4695.5</v>
      </c>
      <c r="H54" s="28">
        <f t="shared" si="3"/>
        <v>97.18312774236277</v>
      </c>
    </row>
    <row r="55" spans="1:8" s="6" customFormat="1" ht="15.75">
      <c r="A55" s="24" t="s">
        <v>42</v>
      </c>
      <c r="B55" s="25" t="s">
        <v>43</v>
      </c>
      <c r="C55" s="25"/>
      <c r="D55" s="25"/>
      <c r="E55" s="25"/>
      <c r="F55" s="44">
        <f>SUM(F56:F57)</f>
        <v>30423.300000000003</v>
      </c>
      <c r="G55" s="44">
        <f>SUM(G56:G57)</f>
        <v>30243.8</v>
      </c>
      <c r="H55" s="28">
        <f t="shared" si="3"/>
        <v>99.40999168400533</v>
      </c>
    </row>
    <row r="56" spans="1:8" s="1" customFormat="1" ht="15.75">
      <c r="A56" s="29" t="s">
        <v>44</v>
      </c>
      <c r="B56" s="21" t="s">
        <v>43</v>
      </c>
      <c r="C56" s="21" t="s">
        <v>7</v>
      </c>
      <c r="D56" s="21"/>
      <c r="E56" s="21"/>
      <c r="F56" s="30">
        <v>27802.9</v>
      </c>
      <c r="G56" s="31">
        <v>27625.7</v>
      </c>
      <c r="H56" s="28">
        <f aca="true" t="shared" si="4" ref="H56:H67">G56/F56*100</f>
        <v>99.3626564135396</v>
      </c>
    </row>
    <row r="57" spans="1:8" s="1" customFormat="1" ht="31.5">
      <c r="A57" s="29" t="s">
        <v>121</v>
      </c>
      <c r="B57" s="21" t="s">
        <v>43</v>
      </c>
      <c r="C57" s="21" t="s">
        <v>17</v>
      </c>
      <c r="D57" s="21"/>
      <c r="E57" s="21"/>
      <c r="F57" s="30">
        <v>2620.4</v>
      </c>
      <c r="G57" s="31">
        <v>2618.1</v>
      </c>
      <c r="H57" s="28">
        <f t="shared" si="4"/>
        <v>99.91222714089452</v>
      </c>
    </row>
    <row r="58" spans="1:8" s="1" customFormat="1" ht="15.75">
      <c r="A58" s="24" t="s">
        <v>110</v>
      </c>
      <c r="B58" s="25" t="s">
        <v>40</v>
      </c>
      <c r="C58" s="25"/>
      <c r="D58" s="25"/>
      <c r="E58" s="25"/>
      <c r="F58" s="44">
        <f>SUM(F59:F62)</f>
        <v>26103.199999999997</v>
      </c>
      <c r="G58" s="44">
        <f>SUM(G59:G62)</f>
        <v>25887.899999999998</v>
      </c>
      <c r="H58" s="28">
        <f t="shared" si="4"/>
        <v>99.1751969107236</v>
      </c>
    </row>
    <row r="59" spans="1:8" s="1" customFormat="1" ht="15.75">
      <c r="A59" s="29" t="s">
        <v>109</v>
      </c>
      <c r="B59" s="21" t="s">
        <v>40</v>
      </c>
      <c r="C59" s="21" t="s">
        <v>7</v>
      </c>
      <c r="D59" s="21"/>
      <c r="E59" s="21"/>
      <c r="F59" s="43">
        <v>3542.9</v>
      </c>
      <c r="G59" s="31">
        <v>3542.9</v>
      </c>
      <c r="H59" s="28">
        <f t="shared" si="4"/>
        <v>100</v>
      </c>
    </row>
    <row r="60" spans="1:8" s="1" customFormat="1" ht="15.75">
      <c r="A60" s="29" t="s">
        <v>122</v>
      </c>
      <c r="B60" s="21" t="s">
        <v>40</v>
      </c>
      <c r="C60" s="21" t="s">
        <v>9</v>
      </c>
      <c r="D60" s="21"/>
      <c r="E60" s="21"/>
      <c r="F60" s="30">
        <v>3883.7</v>
      </c>
      <c r="G60" s="31">
        <v>3804.3</v>
      </c>
      <c r="H60" s="28">
        <f t="shared" si="4"/>
        <v>97.95555784432372</v>
      </c>
    </row>
    <row r="61" spans="1:8" s="1" customFormat="1" ht="15.75">
      <c r="A61" s="29" t="s">
        <v>123</v>
      </c>
      <c r="B61" s="21" t="s">
        <v>40</v>
      </c>
      <c r="C61" s="21" t="s">
        <v>17</v>
      </c>
      <c r="D61" s="21"/>
      <c r="E61" s="21"/>
      <c r="F61" s="30">
        <v>17942.5</v>
      </c>
      <c r="G61" s="31">
        <v>17806.6</v>
      </c>
      <c r="H61" s="28">
        <f t="shared" si="4"/>
        <v>99.2425804653755</v>
      </c>
    </row>
    <row r="62" spans="1:8" s="1" customFormat="1" ht="31.5">
      <c r="A62" s="40" t="s">
        <v>130</v>
      </c>
      <c r="B62" s="45" t="s">
        <v>40</v>
      </c>
      <c r="C62" s="45" t="s">
        <v>21</v>
      </c>
      <c r="D62" s="21"/>
      <c r="E62" s="21"/>
      <c r="F62" s="30">
        <v>734.1</v>
      </c>
      <c r="G62" s="31">
        <v>734.1</v>
      </c>
      <c r="H62" s="28">
        <f t="shared" si="4"/>
        <v>100</v>
      </c>
    </row>
    <row r="63" spans="1:8" s="6" customFormat="1" ht="15.75">
      <c r="A63" s="24" t="s">
        <v>124</v>
      </c>
      <c r="B63" s="25" t="s">
        <v>41</v>
      </c>
      <c r="C63" s="25"/>
      <c r="D63" s="25"/>
      <c r="E63" s="25"/>
      <c r="F63" s="44">
        <f>SUM(F64:F65)</f>
        <v>12755.2</v>
      </c>
      <c r="G63" s="44">
        <f>SUM(G64:G65)</f>
        <v>12755.2</v>
      </c>
      <c r="H63" s="28">
        <f t="shared" si="4"/>
        <v>100</v>
      </c>
    </row>
    <row r="64" spans="1:8" s="6" customFormat="1" ht="15.75">
      <c r="A64" s="40" t="s">
        <v>131</v>
      </c>
      <c r="B64" s="41" t="s">
        <v>41</v>
      </c>
      <c r="C64" s="41" t="s">
        <v>22</v>
      </c>
      <c r="D64" s="25"/>
      <c r="E64" s="25"/>
      <c r="F64" s="30">
        <v>12631.6</v>
      </c>
      <c r="G64" s="31">
        <v>12631.6</v>
      </c>
      <c r="H64" s="28">
        <f t="shared" si="4"/>
        <v>100</v>
      </c>
    </row>
    <row r="65" spans="1:8" s="1" customFormat="1" ht="31.5">
      <c r="A65" s="29" t="s">
        <v>126</v>
      </c>
      <c r="B65" s="21" t="s">
        <v>41</v>
      </c>
      <c r="C65" s="21" t="s">
        <v>26</v>
      </c>
      <c r="D65" s="21"/>
      <c r="E65" s="21"/>
      <c r="F65" s="30">
        <v>123.6</v>
      </c>
      <c r="G65" s="31">
        <v>123.6</v>
      </c>
      <c r="H65" s="28">
        <f t="shared" si="4"/>
        <v>100</v>
      </c>
    </row>
    <row r="66" spans="1:8" s="6" customFormat="1" ht="47.25">
      <c r="A66" s="24" t="s">
        <v>125</v>
      </c>
      <c r="B66" s="25" t="s">
        <v>128</v>
      </c>
      <c r="C66" s="25"/>
      <c r="D66" s="25"/>
      <c r="E66" s="25"/>
      <c r="F66" s="26">
        <f>SUM(F67:F67)</f>
        <v>11874.4</v>
      </c>
      <c r="G66" s="26">
        <f>SUM(G67:G67)</f>
        <v>11874.4</v>
      </c>
      <c r="H66" s="28">
        <f t="shared" si="4"/>
        <v>100</v>
      </c>
    </row>
    <row r="67" spans="1:8" s="1" customFormat="1" ht="47.25">
      <c r="A67" s="29" t="s">
        <v>127</v>
      </c>
      <c r="B67" s="21" t="s">
        <v>128</v>
      </c>
      <c r="C67" s="21" t="s">
        <v>7</v>
      </c>
      <c r="D67" s="21"/>
      <c r="E67" s="21"/>
      <c r="F67" s="43">
        <v>11874.4</v>
      </c>
      <c r="G67" s="42">
        <v>11874.4</v>
      </c>
      <c r="H67" s="28">
        <f t="shared" si="4"/>
        <v>100</v>
      </c>
    </row>
    <row r="68" spans="1:8" ht="15.75">
      <c r="A68" s="24" t="s">
        <v>27</v>
      </c>
      <c r="B68" s="25"/>
      <c r="C68" s="25"/>
      <c r="D68" s="25"/>
      <c r="E68" s="25"/>
      <c r="F68" s="27">
        <f>F11+F30+F36+F43+F49+F55+F58+F63+F66+F47</f>
        <v>483765.50000000006</v>
      </c>
      <c r="G68" s="27">
        <f>G11+G30+G36+G43+G49+G55+G58+G63+G66+G47</f>
        <v>478860.50000000006</v>
      </c>
      <c r="H68" s="46">
        <f>G68/F68*100</f>
        <v>98.98607899901916</v>
      </c>
    </row>
    <row r="69" spans="1:8" s="4" customFormat="1" ht="15">
      <c r="A69" s="11"/>
      <c r="B69" s="11"/>
      <c r="C69" s="11"/>
      <c r="D69" s="11"/>
      <c r="E69" s="11"/>
      <c r="F69" s="11"/>
      <c r="G69" s="11"/>
      <c r="H69" s="11"/>
    </row>
    <row r="70" spans="1:8" s="4" customFormat="1" ht="15">
      <c r="A70" s="11"/>
      <c r="B70" s="11"/>
      <c r="C70" s="11"/>
      <c r="D70" s="49"/>
      <c r="E70" s="49"/>
      <c r="F70" s="47"/>
      <c r="G70" s="47"/>
      <c r="H70" s="11"/>
    </row>
    <row r="71" spans="1:8" s="4" customFormat="1" ht="15">
      <c r="A71" s="11"/>
      <c r="B71" s="11"/>
      <c r="C71" s="11"/>
      <c r="D71" s="57"/>
      <c r="E71" s="57"/>
      <c r="F71" s="11"/>
      <c r="G71" s="11"/>
      <c r="H71" s="11"/>
    </row>
    <row r="72" spans="1:8" s="4" customFormat="1" ht="15">
      <c r="A72" s="11"/>
      <c r="B72" s="11"/>
      <c r="C72" s="11"/>
      <c r="D72" s="57"/>
      <c r="E72" s="57"/>
      <c r="F72" s="11"/>
      <c r="G72" s="11"/>
      <c r="H72" s="11"/>
    </row>
    <row r="73" spans="4:5" s="4" customFormat="1" ht="15">
      <c r="D73" s="56"/>
      <c r="E73" s="56"/>
    </row>
    <row r="74" spans="4:5" s="4" customFormat="1" ht="15">
      <c r="D74" s="56"/>
      <c r="E74" s="56"/>
    </row>
    <row r="75" spans="4:5" s="4" customFormat="1" ht="15">
      <c r="D75" s="56"/>
      <c r="E75" s="56"/>
    </row>
    <row r="76" spans="4:5" s="4" customFormat="1" ht="15">
      <c r="D76" s="56"/>
      <c r="E76" s="56"/>
    </row>
    <row r="77" spans="4:5" s="4" customFormat="1" ht="15">
      <c r="D77" s="56"/>
      <c r="E77" s="56"/>
    </row>
    <row r="78" spans="4:10" s="4" customFormat="1" ht="15">
      <c r="D78" s="56"/>
      <c r="E78" s="56"/>
      <c r="F78" s="8"/>
      <c r="G78" s="55"/>
      <c r="H78" s="55"/>
      <c r="I78" s="8"/>
      <c r="J78" s="8"/>
    </row>
    <row r="79" spans="4:9" s="4" customFormat="1" ht="15">
      <c r="D79" s="55"/>
      <c r="E79" s="55"/>
      <c r="G79" s="55"/>
      <c r="H79" s="55"/>
      <c r="I79" s="8"/>
    </row>
  </sheetData>
  <sheetProtection/>
  <mergeCells count="15">
    <mergeCell ref="D70:E70"/>
    <mergeCell ref="A7:H7"/>
    <mergeCell ref="G9:H9"/>
    <mergeCell ref="A8:H8"/>
    <mergeCell ref="G79:H79"/>
    <mergeCell ref="D73:E73"/>
    <mergeCell ref="D79:E79"/>
    <mergeCell ref="D77:E77"/>
    <mergeCell ref="D71:E71"/>
    <mergeCell ref="D75:E75"/>
    <mergeCell ref="D76:E76"/>
    <mergeCell ref="D72:E72"/>
    <mergeCell ref="D78:E78"/>
    <mergeCell ref="D74:E74"/>
    <mergeCell ref="G78:H78"/>
  </mergeCells>
  <printOptions/>
  <pageMargins left="0.7086614173228347" right="0.1968503937007874" top="0.3937007874015748" bottom="0.3937007874015748" header="0.31496062992125984" footer="0.31496062992125984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9">
      <selection activeCell="B48" sqref="B48"/>
    </sheetView>
  </sheetViews>
  <sheetFormatPr defaultColWidth="9.140625" defaultRowHeight="15"/>
  <cols>
    <col min="1" max="1" width="18.140625" style="3" customWidth="1"/>
    <col min="2" max="2" width="17.57421875" style="0" customWidth="1"/>
  </cols>
  <sheetData>
    <row r="1" spans="1:2" ht="15">
      <c r="A1" s="3" t="s">
        <v>45</v>
      </c>
      <c r="B1" t="e">
        <f>SUM(B2:B7)</f>
        <v>#REF!</v>
      </c>
    </row>
    <row r="2" spans="1:2" ht="15">
      <c r="A2" s="3" t="s">
        <v>46</v>
      </c>
      <c r="B2">
        <f>Лист1!F12</f>
        <v>1173.9</v>
      </c>
    </row>
    <row r="3" spans="1:2" ht="15">
      <c r="A3" s="3" t="s">
        <v>47</v>
      </c>
      <c r="B3">
        <f>Лист1!F15</f>
        <v>20642.8</v>
      </c>
    </row>
    <row r="4" spans="1:2" s="1" customFormat="1" ht="15">
      <c r="A4" s="3" t="s">
        <v>77</v>
      </c>
      <c r="B4" s="1" t="e">
        <f>Лист1!#REF!</f>
        <v>#REF!</v>
      </c>
    </row>
    <row r="5" spans="1:2" ht="15">
      <c r="A5" s="3" t="s">
        <v>48</v>
      </c>
      <c r="B5">
        <f>Лист1!F18</f>
        <v>0</v>
      </c>
    </row>
    <row r="6" spans="1:2" s="1" customFormat="1" ht="15">
      <c r="A6" s="3" t="s">
        <v>90</v>
      </c>
      <c r="B6" s="1">
        <f>Лист1!F22</f>
        <v>0</v>
      </c>
    </row>
    <row r="7" spans="1:2" ht="15">
      <c r="A7" s="3" t="s">
        <v>49</v>
      </c>
      <c r="B7" t="e">
        <f>Лист1!F28+Лист1!#REF!+Лист1!#REF!+Лист1!#REF!</f>
        <v>#REF!</v>
      </c>
    </row>
    <row r="8" spans="1:2" ht="15">
      <c r="A8" s="3" t="s">
        <v>50</v>
      </c>
      <c r="B8" t="e">
        <f>SUM(B9)</f>
        <v>#REF!</v>
      </c>
    </row>
    <row r="9" spans="1:2" ht="15">
      <c r="A9" s="3" t="s">
        <v>51</v>
      </c>
      <c r="B9" t="e">
        <f>Лист1!#REF!</f>
        <v>#REF!</v>
      </c>
    </row>
    <row r="10" spans="1:2" s="1" customFormat="1" ht="15">
      <c r="A10" s="3" t="s">
        <v>54</v>
      </c>
      <c r="B10" s="1" t="e">
        <f>SUM(B11:B13)</f>
        <v>#REF!</v>
      </c>
    </row>
    <row r="11" spans="1:2" ht="15">
      <c r="A11" s="3" t="s">
        <v>52</v>
      </c>
      <c r="B11" t="e">
        <f>Лист1!#REF!</f>
        <v>#REF!</v>
      </c>
    </row>
    <row r="12" spans="1:2" s="1" customFormat="1" ht="15">
      <c r="A12" s="3" t="s">
        <v>78</v>
      </c>
      <c r="B12" s="1" t="e">
        <f>Лист1!#REF!</f>
        <v>#REF!</v>
      </c>
    </row>
    <row r="13" spans="1:2" ht="15">
      <c r="A13" s="3" t="s">
        <v>53</v>
      </c>
      <c r="B13" t="e">
        <f>Лист1!#REF!</f>
        <v>#REF!</v>
      </c>
    </row>
    <row r="14" spans="1:2" ht="15">
      <c r="A14" s="3" t="s">
        <v>55</v>
      </c>
      <c r="B14" t="e">
        <f>SUM(B15:B19)</f>
        <v>#REF!</v>
      </c>
    </row>
    <row r="15" spans="1:2" ht="15">
      <c r="A15" s="3" t="s">
        <v>56</v>
      </c>
      <c r="B15" t="e">
        <f>Лист1!#REF!</f>
        <v>#REF!</v>
      </c>
    </row>
    <row r="16" s="1" customFormat="1" ht="15">
      <c r="A16" s="3" t="s">
        <v>98</v>
      </c>
    </row>
    <row r="17" spans="1:2" s="1" customFormat="1" ht="15">
      <c r="A17" s="3" t="s">
        <v>97</v>
      </c>
      <c r="B17" s="1" t="e">
        <f>Лист1!#REF!</f>
        <v>#REF!</v>
      </c>
    </row>
    <row r="18" spans="1:2" ht="15">
      <c r="A18" s="3" t="s">
        <v>57</v>
      </c>
      <c r="B18" t="e">
        <f>Лист1!#REF!</f>
        <v>#REF!</v>
      </c>
    </row>
    <row r="19" spans="1:2" ht="15">
      <c r="A19" s="3" t="s">
        <v>58</v>
      </c>
      <c r="B19" t="e">
        <f>Лист1!F41+Лист1!#REF!</f>
        <v>#REF!</v>
      </c>
    </row>
    <row r="20" spans="1:2" s="1" customFormat="1" ht="15">
      <c r="A20" s="3" t="s">
        <v>88</v>
      </c>
      <c r="B20" s="1" t="e">
        <f>SUM(B21:B24)</f>
        <v>#REF!</v>
      </c>
    </row>
    <row r="21" s="1" customFormat="1" ht="15">
      <c r="A21" s="3" t="s">
        <v>93</v>
      </c>
    </row>
    <row r="22" spans="1:2" s="1" customFormat="1" ht="15">
      <c r="A22" s="3" t="s">
        <v>92</v>
      </c>
      <c r="B22" s="1" t="e">
        <f>Лист1!#REF!</f>
        <v>#REF!</v>
      </c>
    </row>
    <row r="23" spans="1:2" s="1" customFormat="1" ht="15">
      <c r="A23" s="3" t="s">
        <v>94</v>
      </c>
      <c r="B23" s="1" t="e">
        <f>Лист1!#REF!+Лист1!F46</f>
        <v>#REF!</v>
      </c>
    </row>
    <row r="24" spans="1:2" s="1" customFormat="1" ht="15">
      <c r="A24" s="3" t="s">
        <v>89</v>
      </c>
      <c r="B24" s="1" t="e">
        <f>Лист1!#REF!+Лист1!#REF!</f>
        <v>#REF!</v>
      </c>
    </row>
    <row r="25" spans="1:2" ht="15">
      <c r="A25" s="3" t="s">
        <v>59</v>
      </c>
      <c r="B25" t="e">
        <f>SUM(B26:B29)</f>
        <v>#REF!</v>
      </c>
    </row>
    <row r="26" spans="1:2" ht="15">
      <c r="A26" s="3" t="s">
        <v>60</v>
      </c>
      <c r="B26" t="e">
        <f>Лист1!#REF!</f>
        <v>#REF!</v>
      </c>
    </row>
    <row r="27" spans="1:2" ht="15">
      <c r="A27" s="3" t="s">
        <v>61</v>
      </c>
      <c r="B27" t="e">
        <f>Лист1!#REF!+Лист1!#REF!</f>
        <v>#REF!</v>
      </c>
    </row>
    <row r="28" spans="1:2" ht="15">
      <c r="A28" s="3" t="s">
        <v>62</v>
      </c>
      <c r="B28" t="e">
        <f>Лист1!#REF!+Лист1!#REF!</f>
        <v>#REF!</v>
      </c>
    </row>
    <row r="29" spans="1:2" ht="15">
      <c r="A29" s="3" t="s">
        <v>63</v>
      </c>
      <c r="B29" t="e">
        <f>Лист1!#REF!</f>
        <v>#REF!</v>
      </c>
    </row>
    <row r="30" spans="1:2" ht="15">
      <c r="A30" s="3" t="s">
        <v>64</v>
      </c>
      <c r="B30" t="e">
        <f>SUM(B31:B32)</f>
        <v>#REF!</v>
      </c>
    </row>
    <row r="31" spans="1:2" ht="15">
      <c r="A31" s="3" t="s">
        <v>65</v>
      </c>
      <c r="B31" t="e">
        <f>Лист1!#REF!+Лист1!F56</f>
        <v>#REF!</v>
      </c>
    </row>
    <row r="32" spans="1:2" ht="15">
      <c r="A32" s="3" t="s">
        <v>66</v>
      </c>
      <c r="B32" t="e">
        <f>Лист1!#REF!</f>
        <v>#REF!</v>
      </c>
    </row>
    <row r="33" spans="1:2" ht="15">
      <c r="A33" s="3" t="s">
        <v>67</v>
      </c>
      <c r="B33" t="e">
        <f>SUM(B34:B38)</f>
        <v>#REF!</v>
      </c>
    </row>
    <row r="34" spans="1:2" ht="15">
      <c r="A34" s="3" t="s">
        <v>68</v>
      </c>
      <c r="B34" t="e">
        <f>Лист1!#REF!</f>
        <v>#REF!</v>
      </c>
    </row>
    <row r="35" s="1" customFormat="1" ht="15">
      <c r="A35" s="3" t="s">
        <v>95</v>
      </c>
    </row>
    <row r="36" spans="1:2" ht="15">
      <c r="A36" s="3" t="s">
        <v>69</v>
      </c>
      <c r="B36" t="e">
        <f>Лист1!#REF!+Лист1!#REF!+Лист1!#REF!</f>
        <v>#REF!</v>
      </c>
    </row>
    <row r="37" spans="1:2" ht="15">
      <c r="A37" s="3" t="s">
        <v>70</v>
      </c>
      <c r="B37" t="e">
        <f>Лист1!#REF!</f>
        <v>#REF!</v>
      </c>
    </row>
    <row r="38" spans="1:2" s="1" customFormat="1" ht="15">
      <c r="A38" s="3" t="s">
        <v>96</v>
      </c>
      <c r="B38" s="1" t="e">
        <f>Лист1!#REF!</f>
        <v>#REF!</v>
      </c>
    </row>
    <row r="39" spans="1:2" ht="15">
      <c r="A39" s="3" t="s">
        <v>71</v>
      </c>
      <c r="B39" t="e">
        <f>SUM(B40:B41)</f>
        <v>#REF!</v>
      </c>
    </row>
    <row r="40" spans="1:2" s="1" customFormat="1" ht="15">
      <c r="A40" s="3" t="s">
        <v>91</v>
      </c>
      <c r="B40" s="1" t="e">
        <f>Лист1!#REF!</f>
        <v>#REF!</v>
      </c>
    </row>
    <row r="41" spans="1:2" ht="15">
      <c r="A41" s="3" t="s">
        <v>72</v>
      </c>
      <c r="B41" t="e">
        <f>Лист1!#REF!</f>
        <v>#REF!</v>
      </c>
    </row>
    <row r="42" spans="1:2" s="1" customFormat="1" ht="15">
      <c r="A42" s="3" t="s">
        <v>103</v>
      </c>
      <c r="B42" s="1" t="e">
        <f>SUM(B43)</f>
        <v>#REF!</v>
      </c>
    </row>
    <row r="43" spans="1:2" s="1" customFormat="1" ht="15">
      <c r="A43" s="3" t="s">
        <v>104</v>
      </c>
      <c r="B43" s="1" t="e">
        <f>Лист1!#REF!</f>
        <v>#REF!</v>
      </c>
    </row>
    <row r="44" spans="1:2" ht="15">
      <c r="A44" s="3" t="s">
        <v>73</v>
      </c>
      <c r="B44" t="e">
        <f>SUM(B45:B46)</f>
        <v>#REF!</v>
      </c>
    </row>
    <row r="45" spans="1:2" ht="15">
      <c r="A45" s="3" t="s">
        <v>74</v>
      </c>
      <c r="B45" t="e">
        <f>Лист1!#REF!</f>
        <v>#REF!</v>
      </c>
    </row>
    <row r="46" spans="1:2" ht="15">
      <c r="A46" s="3" t="s">
        <v>75</v>
      </c>
      <c r="B46" t="e">
        <f>Лист1!#REF!</f>
        <v>#REF!</v>
      </c>
    </row>
    <row r="47" spans="1:2" ht="15">
      <c r="A47" s="5" t="s">
        <v>76</v>
      </c>
      <c r="B47" s="7" t="e">
        <f>SUM(B1,B8,B10,B14,B20,B25,B30,B33,B39,B42,B44)</f>
        <v>#REF!</v>
      </c>
    </row>
    <row r="48" ht="15">
      <c r="B48" s="6" t="e">
        <f>B47-Лист1!F68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</dc:creator>
  <cp:keywords/>
  <dc:description/>
  <cp:lastModifiedBy>Dek</cp:lastModifiedBy>
  <cp:lastPrinted>2021-04-09T09:49:20Z</cp:lastPrinted>
  <dcterms:created xsi:type="dcterms:W3CDTF">2012-10-23T11:30:22Z</dcterms:created>
  <dcterms:modified xsi:type="dcterms:W3CDTF">2021-06-08T11:46:46Z</dcterms:modified>
  <cp:category/>
  <cp:version/>
  <cp:contentType/>
  <cp:contentStatus/>
</cp:coreProperties>
</file>